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120" windowWidth="14115" windowHeight="8670"/>
  </bookViews>
  <sheets>
    <sheet name="Savings" sheetId="1" r:id="rId1"/>
    <sheet name="Help" sheetId="2" r:id="rId2"/>
  </sheets>
  <definedNames>
    <definedName name="compound_period">Savings!$D$8</definedName>
    <definedName name="deposits_per_year">Savings!$D$8</definedName>
    <definedName name="valuevx">Savings!$A$1</definedName>
  </definedNames>
  <calcPr calcId="125725"/>
</workbook>
</file>

<file path=xl/calcChain.xml><?xml version="1.0" encoding="utf-8"?>
<calcChain xmlns="http://schemas.openxmlformats.org/spreadsheetml/2006/main">
  <c r="H2" i="1"/>
  <c r="A12"/>
  <c r="D13"/>
  <c r="A20"/>
  <c r="D20"/>
  <c r="F20" s="1"/>
  <c r="G20"/>
  <c r="A21"/>
  <c r="G21"/>
  <c r="A22"/>
  <c r="G22"/>
  <c r="A23"/>
  <c r="G23"/>
  <c r="A24"/>
  <c r="G24"/>
  <c r="A25"/>
  <c r="G25"/>
  <c r="A26"/>
  <c r="G26"/>
  <c r="A27"/>
  <c r="G27"/>
  <c r="A28"/>
  <c r="G28"/>
  <c r="A29"/>
  <c r="G29"/>
  <c r="A30"/>
  <c r="G30"/>
  <c r="A31"/>
  <c r="G31"/>
  <c r="A32"/>
  <c r="G32"/>
  <c r="A33"/>
  <c r="G33"/>
  <c r="A34"/>
  <c r="G34"/>
  <c r="A35"/>
  <c r="G35"/>
  <c r="A36"/>
  <c r="G36"/>
  <c r="A37"/>
  <c r="G37"/>
  <c r="A38"/>
  <c r="G38"/>
  <c r="A39"/>
  <c r="G39"/>
  <c r="A40"/>
  <c r="G40"/>
  <c r="A41"/>
  <c r="G41"/>
  <c r="A42"/>
  <c r="G42"/>
  <c r="A43"/>
  <c r="G43"/>
  <c r="A44"/>
  <c r="G44"/>
  <c r="C2" i="2"/>
  <c r="D21" i="1" l="1"/>
  <c r="F21" s="1"/>
  <c r="H20"/>
  <c r="D22" l="1"/>
  <c r="F22" s="1"/>
  <c r="H21"/>
  <c r="H22"/>
  <c r="D23" l="1"/>
  <c r="F23" s="1"/>
  <c r="D24" l="1"/>
  <c r="F24" s="1"/>
  <c r="H23"/>
  <c r="H24"/>
  <c r="D25" l="1"/>
  <c r="F25" s="1"/>
  <c r="D26" l="1"/>
  <c r="F26" s="1"/>
  <c r="H26"/>
  <c r="H25"/>
  <c r="D27" l="1"/>
  <c r="F27" s="1"/>
  <c r="D28" l="1"/>
  <c r="F28" s="1"/>
  <c r="H27"/>
  <c r="H28"/>
  <c r="D29" l="1"/>
  <c r="F29" s="1"/>
  <c r="D30" l="1"/>
  <c r="H30" s="1"/>
  <c r="H29"/>
  <c r="F30" l="1"/>
  <c r="D31" l="1"/>
  <c r="H31" s="1"/>
  <c r="F31"/>
  <c r="D32" l="1"/>
  <c r="H32" s="1"/>
  <c r="F32" l="1"/>
  <c r="D33" l="1"/>
  <c r="H33" s="1"/>
  <c r="F33"/>
  <c r="D34" l="1"/>
  <c r="H34" s="1"/>
  <c r="F34" l="1"/>
  <c r="D35" l="1"/>
  <c r="H35" s="1"/>
  <c r="F35"/>
  <c r="D36" l="1"/>
  <c r="H36" s="1"/>
  <c r="F36" l="1"/>
  <c r="D37" l="1"/>
  <c r="H37" s="1"/>
  <c r="F37"/>
  <c r="D38" l="1"/>
  <c r="H38" s="1"/>
  <c r="F38"/>
  <c r="D39" l="1"/>
  <c r="H39" s="1"/>
  <c r="F39"/>
  <c r="D40" l="1"/>
  <c r="H40" s="1"/>
  <c r="F40"/>
  <c r="D41" l="1"/>
  <c r="H41" s="1"/>
  <c r="F41"/>
  <c r="D42" l="1"/>
  <c r="H42" s="1"/>
  <c r="F42" l="1"/>
  <c r="D43" l="1"/>
  <c r="H43" s="1"/>
  <c r="F43"/>
  <c r="D44" l="1"/>
  <c r="H44" l="1"/>
  <c r="D14"/>
  <c r="F44"/>
  <c r="D12" s="1"/>
</calcChain>
</file>

<file path=xl/sharedStrings.xml><?xml version="1.0" encoding="utf-8"?>
<sst xmlns="http://schemas.openxmlformats.org/spreadsheetml/2006/main" count="52" uniqueCount="46">
  <si>
    <t>Deposit Amount</t>
  </si>
  <si>
    <t>The total scheduled deposits made this year, including the Deposit Amount and the Extra Annual Investments, if any.</t>
  </si>
  <si>
    <t>The interest is compounded according to the deposit frequency that you choose, and it is assumed that the deposits are made at the end of each period.</t>
  </si>
  <si>
    <t>Semi-Annually</t>
  </si>
  <si>
    <t xml:space="preserve"> Savings Calculator</t>
  </si>
  <si>
    <t>Extra Annual Deposits</t>
  </si>
  <si>
    <t>Quarterly</t>
  </si>
  <si>
    <t>Interest Earned</t>
  </si>
  <si>
    <t>You can enter a negative amount here to indicate that you plan to make less than the scheduled Additional Annual Investment in a particular year, or a positive amount to indicate that you plan to make a more sizable contribution in a particular year.</t>
  </si>
  <si>
    <t>Additional Annual Investments</t>
  </si>
  <si>
    <t>Used to specify the number of contributions or deposits made per year. The deposit is made and the end of the period.</t>
  </si>
  <si>
    <t>End Balance</t>
  </si>
  <si>
    <t>This is the starting value of your savings account. All other deposits are made at the end of the year or at the end of the specified investment period.</t>
  </si>
  <si>
    <t>Year</t>
  </si>
  <si>
    <t>This spreadsheet is for illustrative purposes only. Results are just estimates. Interests rates may vary. Taxes on interest earned are not taken into account. Please consult a qualified professional regarding financial decisions.</t>
  </si>
  <si>
    <t>If you want to enter a different rate for each year (such as a negative value for a particularly bad year), you can enter the value in place of the default formula. But, you will need to either undo the change or enter the formula manually if you want to replace the value you entered with the original formula.</t>
  </si>
  <si>
    <t>[42]</t>
  </si>
  <si>
    <t>Savings Plan Inputs</t>
  </si>
  <si>
    <t>Cumulative Interest</t>
  </si>
  <si>
    <t>INPUTS</t>
  </si>
  <si>
    <t>Expected Annual Interest Rate</t>
  </si>
  <si>
    <t>The amount you plan to add to your savings account or investment at the end of each deposit period.</t>
  </si>
  <si>
    <t>Rate</t>
  </si>
  <si>
    <t>Scheduled Deposits</t>
  </si>
  <si>
    <t>Additional Annual Investment</t>
  </si>
  <si>
    <t>Years to Invest</t>
  </si>
  <si>
    <t>Deposits Per Year</t>
  </si>
  <si>
    <t>Summary of Results</t>
  </si>
  <si>
    <t>Daily</t>
  </si>
  <si>
    <t>Semi-Monthly</t>
  </si>
  <si>
    <t>Weekly</t>
  </si>
  <si>
    <t>HELP &amp; DEFINITIONS</t>
  </si>
  <si>
    <t>Initial Investment</t>
  </si>
  <si>
    <t>Bi-Weekly</t>
  </si>
  <si>
    <t>Estimated Annual Interest</t>
  </si>
  <si>
    <t>YEARLY SUMMARY</t>
  </si>
  <si>
    <t>The interest is calculated using the FV formula to account for the contributions that may be made monthly, weekly, etc. within the year.</t>
  </si>
  <si>
    <t>Rate: Estimated Annual Interest Rate</t>
  </si>
  <si>
    <t>Total Invested</t>
  </si>
  <si>
    <t>Cumulative Invested</t>
  </si>
  <si>
    <t>Yearly Summary</t>
  </si>
  <si>
    <t>Annually</t>
  </si>
  <si>
    <t>Monthly</t>
  </si>
  <si>
    <t>Extra Annual
Deposits</t>
  </si>
  <si>
    <t>This spreadsheet assumes a fixed annual interest rate.</t>
  </si>
  <si>
    <t>The amount you plan to add to your savings account or investment at the end of each year.</t>
  </si>
</sst>
</file>

<file path=xl/styles.xml><?xml version="1.0" encoding="utf-8"?>
<styleSheet xmlns="http://schemas.openxmlformats.org/spreadsheetml/2006/main">
  <numFmts count="5">
    <numFmt numFmtId="164" formatCode="&quot;$&quot;#,##0;&quot;$&quot;\(#,##0\)"/>
    <numFmt numFmtId="165" formatCode="&quot;$&quot;#,##0.00;&quot;$&quot;\(#,##0.00\)"/>
    <numFmt numFmtId="166" formatCode="&quot;$&quot;#,##0.00;[Red]&quot;$&quot;\(#,##0.00\);&quot;$&quot;@"/>
    <numFmt numFmtId="167" formatCode="&quot;$&quot;#,##0.00;&quot;$&quot;\-#,##0.00"/>
    <numFmt numFmtId="168" formatCode="#,##0.00;\(#,##0.00\)"/>
  </numFmts>
  <fonts count="14">
    <font>
      <sz val="10"/>
      <name val="Arial"/>
      <family val="2"/>
    </font>
    <font>
      <b/>
      <sz val="14"/>
      <color indexed="8"/>
      <name val="Tahoma"/>
      <family val="2"/>
    </font>
    <font>
      <sz val="10"/>
      <color indexed="8"/>
      <name val="Tahoma"/>
      <family val="2"/>
    </font>
    <font>
      <u/>
      <sz val="10"/>
      <color indexed="39"/>
      <name val="Tahoma"/>
      <family val="2"/>
    </font>
    <font>
      <u/>
      <sz val="10"/>
      <color indexed="39"/>
      <name val="Arial"/>
      <family val="2"/>
    </font>
    <font>
      <b/>
      <sz val="12"/>
      <color indexed="18"/>
      <name val="Tahoma"/>
      <family val="2"/>
    </font>
    <font>
      <sz val="10"/>
      <color indexed="18"/>
      <name val="Tahoma"/>
      <family val="2"/>
    </font>
    <font>
      <sz val="11"/>
      <color indexed="8"/>
      <name val="Tahoma"/>
      <family val="2"/>
    </font>
    <font>
      <b/>
      <sz val="12"/>
      <color indexed="8"/>
      <name val="Tahoma"/>
      <family val="2"/>
    </font>
    <font>
      <sz val="12"/>
      <color indexed="18"/>
      <name val="Tahoma"/>
      <family val="2"/>
    </font>
    <font>
      <sz val="8"/>
      <color indexed="8"/>
      <name val="Tahoma"/>
      <family val="2"/>
    </font>
    <font>
      <b/>
      <sz val="12"/>
      <color indexed="8"/>
      <name val="arial,sans-serif"/>
      <family val="2"/>
    </font>
    <font>
      <sz val="10"/>
      <color indexed="8"/>
      <name val="Arial"/>
      <family val="2"/>
    </font>
    <font>
      <b/>
      <sz val="10"/>
      <color indexed="8"/>
      <name val="Tahoma"/>
      <family val="2"/>
    </font>
  </fonts>
  <fills count="10">
    <fill>
      <patternFill patternType="none"/>
    </fill>
    <fill>
      <patternFill patternType="gray125"/>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indexed="16"/>
        <bgColor indexed="64"/>
      </patternFill>
    </fill>
    <fill>
      <patternFill patternType="solid">
        <fgColor indexed="14"/>
        <bgColor indexed="64"/>
      </patternFill>
    </fill>
    <fill>
      <patternFill patternType="solid">
        <fgColor indexed="15"/>
        <bgColor indexed="64"/>
      </patternFill>
    </fill>
    <fill>
      <patternFill patternType="solid">
        <fgColor indexed="12"/>
        <bgColor indexed="64"/>
      </patternFill>
    </fill>
    <fill>
      <patternFill patternType="solid">
        <fgColor indexed="1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s>
  <cellStyleXfs count="1">
    <xf numFmtId="0" fontId="0" fillId="0" borderId="0">
      <alignment vertical="center"/>
    </xf>
  </cellStyleXfs>
  <cellXfs count="55">
    <xf numFmtId="0" fontId="0" fillId="0" borderId="0" xfId="0">
      <alignment vertical="center"/>
    </xf>
    <xf numFmtId="0" fontId="0" fillId="0" borderId="0" xfId="0" applyNumberFormat="1" applyFont="1" applyFill="1" applyBorder="1" applyAlignment="1" applyProtection="1">
      <alignment wrapText="1"/>
    </xf>
    <xf numFmtId="0" fontId="2" fillId="0" borderId="0" xfId="0" applyNumberFormat="1" applyFont="1" applyFill="1" applyBorder="1" applyAlignment="1" applyProtection="1"/>
    <xf numFmtId="0" fontId="3" fillId="0" borderId="0" xfId="0" applyNumberFormat="1" applyFont="1" applyFill="1" applyBorder="1" applyAlignment="1" applyProtection="1">
      <alignment horizontal="left"/>
    </xf>
    <xf numFmtId="0" fontId="4" fillId="0" borderId="0" xfId="0" applyNumberFormat="1" applyFont="1" applyFill="1" applyBorder="1" applyAlignment="1" applyProtection="1">
      <alignment horizontal="right" wrapText="1"/>
    </xf>
    <xf numFmtId="0" fontId="6" fillId="0" borderId="0" xfId="0" applyNumberFormat="1" applyFont="1" applyFill="1" applyBorder="1" applyAlignment="1" applyProtection="1"/>
    <xf numFmtId="0" fontId="7" fillId="0" borderId="1" xfId="0" applyNumberFormat="1" applyFont="1" applyFill="1" applyBorder="1" applyAlignment="1" applyProtection="1">
      <alignment horizontal="center"/>
    </xf>
    <xf numFmtId="0" fontId="2" fillId="0" borderId="2" xfId="0" applyNumberFormat="1" applyFont="1" applyFill="1" applyBorder="1" applyAlignment="1" applyProtection="1"/>
    <xf numFmtId="164" fontId="7" fillId="0" borderId="1" xfId="0" applyNumberFormat="1" applyFont="1" applyFill="1" applyBorder="1" applyAlignment="1" applyProtection="1">
      <alignment horizontal="right" vertical="center"/>
    </xf>
    <xf numFmtId="10" fontId="7" fillId="0" borderId="1" xfId="0" applyNumberFormat="1" applyFont="1" applyFill="1" applyBorder="1" applyAlignment="1" applyProtection="1">
      <alignment horizontal="right"/>
    </xf>
    <xf numFmtId="165" fontId="7" fillId="0" borderId="1" xfId="0" applyNumberFormat="1" applyFont="1" applyFill="1" applyBorder="1" applyAlignment="1" applyProtection="1">
      <alignment horizontal="right" vertical="center"/>
    </xf>
    <xf numFmtId="0" fontId="2" fillId="2" borderId="0" xfId="0" applyNumberFormat="1" applyFont="1" applyFill="1" applyBorder="1" applyAlignment="1" applyProtection="1"/>
    <xf numFmtId="0" fontId="2" fillId="2" borderId="3" xfId="0" applyNumberFormat="1" applyFont="1" applyFill="1" applyBorder="1" applyAlignment="1" applyProtection="1"/>
    <xf numFmtId="166" fontId="7" fillId="3" borderId="1" xfId="0" applyNumberFormat="1" applyFont="1" applyFill="1" applyBorder="1" applyAlignment="1" applyProtection="1">
      <alignment horizontal="right" vertical="center"/>
    </xf>
    <xf numFmtId="0" fontId="2" fillId="4" borderId="0" xfId="0" applyNumberFormat="1" applyFont="1" applyFill="1" applyBorder="1" applyAlignment="1" applyProtection="1"/>
    <xf numFmtId="0" fontId="2" fillId="4" borderId="3" xfId="0" applyNumberFormat="1" applyFont="1" applyFill="1" applyBorder="1" applyAlignment="1" applyProtection="1"/>
    <xf numFmtId="0" fontId="6" fillId="5" borderId="4" xfId="0" applyNumberFormat="1" applyFont="1" applyFill="1" applyBorder="1" applyAlignment="1" applyProtection="1">
      <alignment horizontal="center" wrapText="1"/>
    </xf>
    <xf numFmtId="0" fontId="6" fillId="5" borderId="4" xfId="0" applyNumberFormat="1" applyFont="1" applyFill="1" applyBorder="1" applyAlignment="1" applyProtection="1">
      <alignment horizontal="right" wrapText="1"/>
    </xf>
    <xf numFmtId="0" fontId="9" fillId="5" borderId="4" xfId="0" applyNumberFormat="1" applyFont="1" applyFill="1" applyBorder="1" applyAlignment="1" applyProtection="1">
      <alignment horizontal="right" wrapText="1"/>
    </xf>
    <xf numFmtId="0" fontId="10" fillId="2" borderId="3" xfId="0" applyNumberFormat="1" applyFont="1" applyFill="1" applyBorder="1" applyAlignment="1" applyProtection="1">
      <alignment horizontal="center"/>
    </xf>
    <xf numFmtId="164" fontId="10" fillId="2" borderId="3" xfId="0" applyNumberFormat="1" applyFont="1" applyFill="1" applyBorder="1" applyAlignment="1" applyProtection="1">
      <alignment horizontal="center"/>
    </xf>
    <xf numFmtId="0" fontId="10" fillId="2" borderId="5" xfId="0" applyNumberFormat="1" applyFont="1" applyFill="1" applyBorder="1" applyAlignment="1" applyProtection="1">
      <alignment horizontal="center"/>
    </xf>
    <xf numFmtId="167" fontId="10" fillId="2" borderId="3" xfId="0" applyNumberFormat="1" applyFont="1" applyFill="1" applyBorder="1" applyAlignment="1" applyProtection="1">
      <alignment horizontal="center"/>
    </xf>
    <xf numFmtId="165" fontId="10" fillId="2" borderId="3" xfId="0" applyNumberFormat="1" applyFont="1" applyFill="1" applyBorder="1" applyAlignment="1" applyProtection="1">
      <alignment horizontal="center"/>
    </xf>
    <xf numFmtId="10" fontId="10" fillId="0" borderId="0" xfId="0" applyNumberFormat="1" applyFont="1" applyFill="1" applyBorder="1" applyAlignment="1" applyProtection="1">
      <alignment horizontal="center"/>
    </xf>
    <xf numFmtId="3" fontId="10" fillId="0" borderId="6" xfId="0" applyNumberFormat="1" applyFont="1" applyFill="1" applyBorder="1" applyAlignment="1" applyProtection="1">
      <alignment horizontal="center"/>
    </xf>
    <xf numFmtId="3" fontId="10" fillId="0" borderId="7" xfId="0" applyNumberFormat="1" applyFont="1" applyFill="1" applyBorder="1" applyAlignment="1" applyProtection="1">
      <alignment horizontal="right"/>
    </xf>
    <xf numFmtId="168" fontId="10" fillId="0" borderId="2" xfId="0" applyNumberFormat="1" applyFont="1" applyFill="1" applyBorder="1" applyAlignment="1" applyProtection="1">
      <alignment horizontal="right"/>
    </xf>
    <xf numFmtId="0" fontId="10" fillId="0" borderId="0" xfId="0" applyNumberFormat="1" applyFont="1" applyFill="1" applyBorder="1" applyAlignment="1" applyProtection="1">
      <alignment horizontal="center"/>
    </xf>
    <xf numFmtId="4" fontId="10" fillId="0" borderId="0" xfId="0" applyNumberFormat="1" applyFont="1" applyFill="1" applyBorder="1" applyAlignment="1" applyProtection="1">
      <alignment horizontal="right"/>
    </xf>
    <xf numFmtId="3" fontId="10" fillId="0" borderId="8" xfId="0" applyNumberFormat="1" applyFont="1" applyFill="1" applyBorder="1" applyAlignment="1" applyProtection="1">
      <alignment horizontal="right"/>
    </xf>
    <xf numFmtId="3" fontId="10" fillId="0" borderId="0" xfId="0" applyNumberFormat="1" applyFont="1" applyFill="1" applyBorder="1" applyAlignment="1" applyProtection="1">
      <alignment horizontal="center"/>
    </xf>
    <xf numFmtId="3" fontId="10" fillId="0" borderId="0" xfId="0" applyNumberFormat="1" applyFont="1" applyFill="1" applyBorder="1" applyAlignment="1" applyProtection="1">
      <alignment horizontal="right"/>
    </xf>
    <xf numFmtId="168" fontId="10"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horizontal="left" wrapText="1"/>
    </xf>
    <xf numFmtId="0" fontId="2" fillId="0" borderId="0" xfId="0" applyNumberFormat="1" applyFont="1" applyFill="1" applyBorder="1" applyAlignment="1" applyProtection="1">
      <alignment vertical="top" wrapText="1"/>
    </xf>
    <xf numFmtId="0" fontId="2" fillId="0" borderId="0" xfId="0" applyNumberFormat="1" applyFont="1" applyFill="1" applyBorder="1" applyAlignment="1" applyProtection="1">
      <alignment horizontal="center"/>
    </xf>
    <xf numFmtId="0" fontId="8" fillId="0" borderId="0" xfId="0" applyNumberFormat="1" applyFont="1" applyFill="1" applyBorder="1" applyAlignment="1" applyProtection="1">
      <alignment horizontal="center" vertical="top"/>
    </xf>
    <xf numFmtId="0" fontId="0" fillId="0" borderId="0" xfId="0" applyNumberFormat="1" applyFont="1" applyFill="1" applyBorder="1" applyAlignment="1" applyProtection="1">
      <alignment wrapText="1"/>
    </xf>
    <xf numFmtId="0" fontId="2" fillId="9" borderId="0" xfId="0" applyNumberFormat="1" applyFont="1" applyFill="1" applyBorder="1" applyAlignment="1" applyProtection="1">
      <alignment horizontal="center"/>
    </xf>
    <xf numFmtId="0" fontId="2" fillId="2" borderId="6" xfId="0" applyNumberFormat="1" applyFont="1" applyFill="1" applyBorder="1" applyAlignment="1" applyProtection="1">
      <alignment horizontal="right" vertical="center"/>
    </xf>
    <xf numFmtId="0" fontId="0" fillId="0" borderId="6" xfId="0" applyNumberFormat="1" applyFont="1" applyFill="1" applyBorder="1" applyAlignment="1" applyProtection="1">
      <alignment wrapText="1"/>
    </xf>
    <xf numFmtId="0" fontId="5" fillId="8" borderId="4" xfId="0" applyNumberFormat="1" applyFont="1" applyFill="1" applyBorder="1" applyAlignment="1" applyProtection="1">
      <alignment horizontal="center" vertical="center"/>
    </xf>
    <xf numFmtId="0" fontId="0" fillId="0" borderId="4" xfId="0" applyNumberFormat="1" applyFont="1" applyFill="1" applyBorder="1" applyAlignment="1" applyProtection="1">
      <alignment wrapText="1"/>
    </xf>
    <xf numFmtId="0" fontId="2" fillId="4" borderId="9" xfId="0" applyNumberFormat="1" applyFont="1" applyFill="1" applyBorder="1" applyAlignment="1" applyProtection="1">
      <alignment horizontal="right"/>
    </xf>
    <xf numFmtId="0" fontId="0" fillId="0" borderId="3" xfId="0" applyNumberFormat="1" applyFont="1" applyFill="1" applyBorder="1" applyAlignment="1" applyProtection="1">
      <alignment wrapText="1"/>
    </xf>
    <xf numFmtId="0" fontId="0" fillId="0" borderId="9" xfId="0" applyNumberFormat="1" applyFont="1" applyFill="1" applyBorder="1" applyAlignment="1" applyProtection="1">
      <alignment wrapText="1"/>
    </xf>
    <xf numFmtId="0" fontId="2" fillId="4" borderId="6" xfId="0" applyNumberFormat="1" applyFont="1" applyFill="1" applyBorder="1" applyAlignment="1" applyProtection="1">
      <alignment horizontal="right"/>
    </xf>
    <xf numFmtId="0" fontId="1" fillId="6" borderId="0" xfId="0" applyNumberFormat="1" applyFont="1" applyFill="1" applyBorder="1" applyAlignment="1" applyProtection="1">
      <alignment horizontal="left" vertical="center"/>
    </xf>
    <xf numFmtId="0" fontId="5" fillId="7" borderId="4" xfId="0" applyNumberFormat="1" applyFont="1" applyFill="1" applyBorder="1" applyAlignment="1" applyProtection="1">
      <alignment horizontal="center" vertical="center"/>
    </xf>
    <xf numFmtId="0" fontId="2" fillId="2" borderId="9" xfId="0" applyNumberFormat="1" applyFont="1" applyFill="1" applyBorder="1" applyAlignment="1" applyProtection="1">
      <alignment horizontal="right" vertical="center"/>
    </xf>
    <xf numFmtId="0" fontId="13" fillId="0" borderId="0" xfId="0" applyNumberFormat="1" applyFont="1" applyFill="1" applyBorder="1" applyAlignment="1" applyProtection="1">
      <alignment horizontal="left"/>
    </xf>
    <xf numFmtId="0" fontId="8" fillId="0" borderId="0" xfId="0" applyNumberFormat="1" applyFont="1" applyFill="1" applyBorder="1" applyAlignment="1" applyProtection="1">
      <alignment horizontal="left"/>
    </xf>
    <xf numFmtId="0" fontId="11" fillId="6" borderId="0" xfId="0" applyNumberFormat="1" applyFont="1" applyFill="1" applyBorder="1" applyAlignment="1" applyProtection="1">
      <alignment horizontal="left"/>
    </xf>
    <xf numFmtId="0" fontId="2" fillId="0" borderId="0" xfId="0" applyNumberFormat="1" applyFon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0000FF"/>
      <rgbColor rgb="00D6F4D9"/>
      <rgbColor rgb="00E4E8F3"/>
      <rgbColor rgb="00085108"/>
      <rgbColor rgb="00F3F0E4"/>
      <rgbColor rgb="00EAEAEA"/>
      <rgbColor rgb="00273359"/>
      <rgbColor rgb="003B4E87"/>
      <rgbColor rgb="00DDDDDD"/>
      <rgbColor rgb="00FFFFFF"/>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I72"/>
  <sheetViews>
    <sheetView tabSelected="1" zoomScaleNormal="100" workbookViewId="0">
      <selection activeCell="F12" sqref="F12"/>
    </sheetView>
  </sheetViews>
  <sheetFormatPr defaultColWidth="9.140625" defaultRowHeight="12.75" customHeight="1"/>
  <cols>
    <col min="1" max="1" width="7.5703125" customWidth="1"/>
    <col min="2" max="2" width="9.7109375" customWidth="1"/>
    <col min="3" max="3" width="13" customWidth="1"/>
    <col min="4" max="4" width="17.28515625" customWidth="1"/>
    <col min="5" max="5" width="10.85546875" customWidth="1"/>
    <col min="6" max="6" width="15.140625" customWidth="1"/>
    <col min="7" max="7" width="16.28515625" customWidth="1"/>
    <col min="8" max="8" width="13" customWidth="1"/>
    <col min="9" max="9" width="11.85546875" customWidth="1"/>
  </cols>
  <sheetData>
    <row r="1" spans="1:9" ht="21.75" customHeight="1">
      <c r="A1" s="48" t="s">
        <v>4</v>
      </c>
      <c r="B1" s="38"/>
      <c r="C1" s="38"/>
      <c r="D1" s="38"/>
      <c r="E1" s="38"/>
      <c r="F1" s="38"/>
      <c r="G1" s="38"/>
      <c r="H1" s="38"/>
      <c r="I1" s="2"/>
    </row>
    <row r="2" spans="1:9" ht="12.75" customHeight="1">
      <c r="A2" s="3"/>
      <c r="B2" s="2"/>
      <c r="C2" s="2"/>
      <c r="D2" s="2"/>
      <c r="E2" s="2"/>
      <c r="F2" s="2"/>
      <c r="G2" s="2"/>
      <c r="H2" s="4" t="str">
        <f>HYPERLINK("http://www.vertex42.com/Calculators/savings-interest-calculator.html#help","Help")</f>
        <v>Help</v>
      </c>
      <c r="I2" s="2"/>
    </row>
    <row r="3" spans="1:9" ht="15" customHeight="1">
      <c r="A3" s="49" t="s">
        <v>17</v>
      </c>
      <c r="B3" s="43"/>
      <c r="C3" s="43"/>
      <c r="D3" s="43"/>
      <c r="E3" s="2"/>
      <c r="F3" s="5" t="s">
        <v>16</v>
      </c>
      <c r="G3" s="2"/>
      <c r="H3" s="2"/>
      <c r="I3" s="2"/>
    </row>
    <row r="4" spans="1:9" ht="15" customHeight="1">
      <c r="A4" s="50" t="s">
        <v>25</v>
      </c>
      <c r="B4" s="45"/>
      <c r="C4" s="46"/>
      <c r="D4" s="6">
        <v>25</v>
      </c>
      <c r="E4" s="7"/>
      <c r="F4" s="2"/>
      <c r="G4" s="2"/>
      <c r="H4" s="2"/>
      <c r="I4" s="2"/>
    </row>
    <row r="5" spans="1:9" ht="15" customHeight="1">
      <c r="A5" s="40" t="s">
        <v>32</v>
      </c>
      <c r="B5" s="38"/>
      <c r="C5" s="41"/>
      <c r="D5" s="8"/>
      <c r="E5" s="7"/>
      <c r="F5" s="2"/>
      <c r="G5" s="2"/>
      <c r="H5" s="2"/>
      <c r="I5" s="2"/>
    </row>
    <row r="6" spans="1:9" ht="15" customHeight="1">
      <c r="A6" s="40" t="s">
        <v>20</v>
      </c>
      <c r="B6" s="38"/>
      <c r="C6" s="41"/>
      <c r="D6" s="9">
        <v>0.04</v>
      </c>
      <c r="E6" s="7"/>
      <c r="F6" s="2"/>
      <c r="G6" s="2"/>
      <c r="H6" s="2"/>
      <c r="I6" s="2"/>
    </row>
    <row r="7" spans="1:9" ht="15" customHeight="1">
      <c r="A7" s="40" t="s">
        <v>0</v>
      </c>
      <c r="B7" s="38"/>
      <c r="C7" s="41"/>
      <c r="D7" s="10"/>
      <c r="E7" s="7"/>
      <c r="F7" s="2"/>
      <c r="G7" s="2"/>
      <c r="H7" s="2"/>
      <c r="I7" s="2"/>
    </row>
    <row r="8" spans="1:9" ht="15" customHeight="1">
      <c r="A8" s="40" t="s">
        <v>26</v>
      </c>
      <c r="B8" s="38"/>
      <c r="C8" s="41"/>
      <c r="D8" s="6">
        <v>12</v>
      </c>
      <c r="E8" s="7"/>
      <c r="F8" s="2"/>
      <c r="G8" s="2"/>
      <c r="H8" s="2"/>
      <c r="I8" s="2"/>
    </row>
    <row r="9" spans="1:9" ht="15" customHeight="1">
      <c r="A9" s="40" t="s">
        <v>9</v>
      </c>
      <c r="B9" s="38"/>
      <c r="C9" s="41"/>
      <c r="D9" s="8">
        <v>0</v>
      </c>
      <c r="E9" s="7"/>
      <c r="F9" s="2"/>
      <c r="G9" s="2"/>
      <c r="H9" s="2"/>
      <c r="I9" s="2"/>
    </row>
    <row r="10" spans="1:9" ht="15" customHeight="1">
      <c r="A10" s="11"/>
      <c r="B10" s="11"/>
      <c r="C10" s="11"/>
      <c r="D10" s="12"/>
      <c r="E10" s="2"/>
      <c r="F10" s="2"/>
      <c r="G10" s="2"/>
      <c r="H10" s="2"/>
      <c r="I10" s="2"/>
    </row>
    <row r="11" spans="1:9" ht="15" customHeight="1">
      <c r="A11" s="42" t="s">
        <v>27</v>
      </c>
      <c r="B11" s="43"/>
      <c r="C11" s="43"/>
      <c r="D11" s="43"/>
      <c r="E11" s="2"/>
      <c r="F11" s="2"/>
      <c r="G11" s="2"/>
      <c r="H11" s="2"/>
      <c r="I11" s="2"/>
    </row>
    <row r="12" spans="1:9" ht="15" customHeight="1">
      <c r="A12" s="44" t="str">
        <f>("Value After "&amp;D4)&amp;" Years"</f>
        <v>Value After 25 Years</v>
      </c>
      <c r="B12" s="45"/>
      <c r="C12" s="46"/>
      <c r="D12" s="13">
        <f ca="1">OFFSET(F18,(D4+1),0,1,1)</f>
        <v>193807.3008199677</v>
      </c>
      <c r="E12" s="7"/>
      <c r="F12" s="2"/>
      <c r="G12" s="2"/>
      <c r="H12" s="2"/>
      <c r="I12" s="2"/>
    </row>
    <row r="13" spans="1:9" ht="13.5" customHeight="1">
      <c r="A13" s="47" t="s">
        <v>38</v>
      </c>
      <c r="B13" s="38"/>
      <c r="C13" s="41"/>
      <c r="D13" s="13">
        <f ca="1">SUM(OFFSET(B18,1,0,(D4+1),1))</f>
        <v>125000</v>
      </c>
      <c r="E13" s="7"/>
      <c r="F13" s="2"/>
      <c r="G13" s="2"/>
      <c r="H13" s="2"/>
      <c r="I13" s="2"/>
    </row>
    <row r="14" spans="1:9" ht="13.5" customHeight="1">
      <c r="A14" s="47" t="s">
        <v>7</v>
      </c>
      <c r="B14" s="38"/>
      <c r="C14" s="41"/>
      <c r="D14" s="13">
        <f ca="1">SUM(OFFSET(D18,2,0,$D$4,1))</f>
        <v>68807.300819967684</v>
      </c>
      <c r="E14" s="7"/>
      <c r="F14" s="2"/>
      <c r="G14" s="2"/>
      <c r="H14" s="2"/>
      <c r="I14" s="2"/>
    </row>
    <row r="15" spans="1:9" ht="12.75" customHeight="1">
      <c r="A15" s="14"/>
      <c r="B15" s="14"/>
      <c r="C15" s="14"/>
      <c r="D15" s="15"/>
      <c r="E15" s="2"/>
      <c r="F15" s="2"/>
      <c r="G15" s="2"/>
      <c r="H15" s="2"/>
      <c r="I15" s="2"/>
    </row>
    <row r="16" spans="1:9" ht="12.75" customHeight="1">
      <c r="A16" s="2"/>
      <c r="B16" s="2"/>
      <c r="C16" s="2"/>
      <c r="D16" s="2"/>
      <c r="E16" s="2"/>
      <c r="F16" s="2"/>
      <c r="G16" s="2"/>
      <c r="H16" s="2"/>
      <c r="I16" s="2"/>
    </row>
    <row r="17" spans="1:9" ht="18" customHeight="1">
      <c r="A17" s="37" t="s">
        <v>40</v>
      </c>
      <c r="B17" s="38"/>
      <c r="C17" s="38"/>
      <c r="D17" s="38"/>
      <c r="E17" s="38"/>
      <c r="F17" s="38"/>
      <c r="G17" s="38"/>
      <c r="H17" s="38"/>
      <c r="I17" s="2"/>
    </row>
    <row r="18" spans="1:9" ht="25.5" customHeight="1">
      <c r="A18" s="16" t="s">
        <v>22</v>
      </c>
      <c r="B18" s="16" t="s">
        <v>23</v>
      </c>
      <c r="C18" s="16" t="s">
        <v>43</v>
      </c>
      <c r="D18" s="17" t="s">
        <v>34</v>
      </c>
      <c r="E18" s="16" t="s">
        <v>13</v>
      </c>
      <c r="F18" s="18" t="s">
        <v>11</v>
      </c>
      <c r="G18" s="16" t="s">
        <v>39</v>
      </c>
      <c r="H18" s="16" t="s">
        <v>18</v>
      </c>
      <c r="I18" s="2"/>
    </row>
    <row r="19" spans="1:9" ht="15" customHeight="1">
      <c r="A19" s="19"/>
      <c r="B19" s="20"/>
      <c r="C19" s="21"/>
      <c r="D19" s="19"/>
      <c r="E19" s="19"/>
      <c r="F19" s="22"/>
      <c r="G19" s="23"/>
      <c r="H19" s="23"/>
      <c r="I19" s="2"/>
    </row>
    <row r="20" spans="1:9" ht="12.75" customHeight="1">
      <c r="A20" s="24">
        <f t="shared" ref="A20:A44" si="0">$D$6</f>
        <v>0.04</v>
      </c>
      <c r="B20" s="25">
        <v>3000</v>
      </c>
      <c r="C20" s="26"/>
      <c r="D20" s="27">
        <f t="shared" ref="D20:D44" si="1">IF((E20&lt;=$D$4),((FV((((1+(A20/compound_period))^(compound_period/deposits_per_year))-1),deposits_per_year,-$D$7,-F19)-($D$7*deposits_per_year))-F19),"")</f>
        <v>0</v>
      </c>
      <c r="E20" s="28">
        <v>1</v>
      </c>
      <c r="F20" s="29">
        <f t="shared" ref="F20:F44" si="2">IF((E20&lt;=$D$4),(((F19+B20)+C20)+D20),"")</f>
        <v>3000</v>
      </c>
      <c r="G20" s="29">
        <f>IF((E20&lt;=$D$4),(SUM(B$19:B20)+SUM(C$19:C20)),"")</f>
        <v>3000</v>
      </c>
      <c r="H20" s="29">
        <f>IF((E20&lt;=$D$4),SUM(D$19:D20),"")</f>
        <v>0</v>
      </c>
      <c r="I20" s="2"/>
    </row>
    <row r="21" spans="1:9" ht="12.75" customHeight="1">
      <c r="A21" s="24">
        <f t="shared" si="0"/>
        <v>0.04</v>
      </c>
      <c r="B21" s="25">
        <v>3000</v>
      </c>
      <c r="C21" s="30"/>
      <c r="D21" s="27">
        <f t="shared" si="1"/>
        <v>122.22462875937254</v>
      </c>
      <c r="E21" s="28">
        <v>2</v>
      </c>
      <c r="F21" s="29">
        <f t="shared" si="2"/>
        <v>6122.2246287593725</v>
      </c>
      <c r="G21" s="29">
        <f>IF((E21&lt;=$D$4),(SUM(B$19:B21)+SUM(C$19:C21)),"")</f>
        <v>6000</v>
      </c>
      <c r="H21" s="29">
        <f>IF((E21&lt;=$D$4),SUM(D$19:D21),"")</f>
        <v>122.22462875937254</v>
      </c>
      <c r="I21" s="2"/>
    </row>
    <row r="22" spans="1:9" ht="12.75" customHeight="1">
      <c r="A22" s="24">
        <f t="shared" si="0"/>
        <v>0.04</v>
      </c>
      <c r="B22" s="25">
        <v>3000</v>
      </c>
      <c r="C22" s="30"/>
      <c r="D22" s="27">
        <f t="shared" si="1"/>
        <v>249.42887747720033</v>
      </c>
      <c r="E22" s="28">
        <v>3</v>
      </c>
      <c r="F22" s="29">
        <f t="shared" si="2"/>
        <v>9371.6535062365729</v>
      </c>
      <c r="G22" s="29">
        <f>IF((E22&lt;=$D$4),(SUM(B$19:B22)+SUM(C$19:C22)),"")</f>
        <v>9000</v>
      </c>
      <c r="H22" s="29">
        <f>IF((E22&lt;=$D$4),SUM(D$19:D22),"")</f>
        <v>371.65350623657287</v>
      </c>
      <c r="I22" s="2"/>
    </row>
    <row r="23" spans="1:9" ht="12.75" customHeight="1">
      <c r="A23" s="24">
        <f t="shared" si="0"/>
        <v>0.04</v>
      </c>
      <c r="B23" s="25">
        <v>3000</v>
      </c>
      <c r="C23" s="30"/>
      <c r="D23" s="27">
        <f t="shared" si="1"/>
        <v>381.81562355374626</v>
      </c>
      <c r="E23" s="28">
        <v>4</v>
      </c>
      <c r="F23" s="29">
        <f t="shared" si="2"/>
        <v>12753.469129790319</v>
      </c>
      <c r="G23" s="29">
        <f>IF((E23&lt;=$D$4),(SUM(B$19:B23)+SUM(C$19:C23)),"")</f>
        <v>12000</v>
      </c>
      <c r="H23" s="29">
        <f>IF((E23&lt;=$D$4),SUM(D$19:D23),"")</f>
        <v>753.46912979031913</v>
      </c>
      <c r="I23" s="2"/>
    </row>
    <row r="24" spans="1:9" ht="12.75" customHeight="1">
      <c r="A24" s="24">
        <f t="shared" si="0"/>
        <v>0.04</v>
      </c>
      <c r="B24" s="25">
        <v>3000</v>
      </c>
      <c r="C24" s="30"/>
      <c r="D24" s="27">
        <f t="shared" si="1"/>
        <v>519.59600992757987</v>
      </c>
      <c r="E24" s="28">
        <v>5</v>
      </c>
      <c r="F24" s="29">
        <f t="shared" si="2"/>
        <v>16273.065139717899</v>
      </c>
      <c r="G24" s="29">
        <f>IF((E24&lt;=$D$4),(SUM(B$19:B24)+SUM(C$19:C24)),"")</f>
        <v>15000</v>
      </c>
      <c r="H24" s="29">
        <f>IF((E24&lt;=$D$4),SUM(D$19:D24),"")</f>
        <v>1273.065139717899</v>
      </c>
      <c r="I24" s="2"/>
    </row>
    <row r="25" spans="1:9" ht="12.75" customHeight="1">
      <c r="A25" s="24">
        <f t="shared" si="0"/>
        <v>0.04</v>
      </c>
      <c r="B25" s="25">
        <v>4000</v>
      </c>
      <c r="C25" s="30"/>
      <c r="D25" s="27">
        <f t="shared" si="1"/>
        <v>662.98978182636711</v>
      </c>
      <c r="E25" s="28">
        <v>6</v>
      </c>
      <c r="F25" s="29">
        <f t="shared" si="2"/>
        <v>20936.054921544266</v>
      </c>
      <c r="G25" s="29">
        <f>IF((E25&lt;=$D$4),(SUM(B$19:B25)+SUM(C$19:C25)),"")</f>
        <v>19000</v>
      </c>
      <c r="H25" s="29">
        <f>IF((E25&lt;=$D$4),SUM(D$19:D25),"")</f>
        <v>1936.0549215442661</v>
      </c>
      <c r="I25" s="2"/>
    </row>
    <row r="26" spans="1:9" ht="12.75" customHeight="1">
      <c r="A26" s="24">
        <f t="shared" si="0"/>
        <v>0.04</v>
      </c>
      <c r="B26" s="25">
        <v>4000</v>
      </c>
      <c r="C26" s="30"/>
      <c r="D26" s="27">
        <f t="shared" si="1"/>
        <v>852.96718015719307</v>
      </c>
      <c r="E26" s="28">
        <v>7</v>
      </c>
      <c r="F26" s="29">
        <f t="shared" si="2"/>
        <v>25789.022101701459</v>
      </c>
      <c r="G26" s="29">
        <f>IF((E26&lt;=$D$4),(SUM(B$19:B26)+SUM(C$19:C26)),"")</f>
        <v>23000</v>
      </c>
      <c r="H26" s="29">
        <f>IF((E26&lt;=$D$4),SUM(D$19:D26),"")</f>
        <v>2789.0221017014592</v>
      </c>
      <c r="I26" s="2"/>
    </row>
    <row r="27" spans="1:9" ht="12.75" customHeight="1">
      <c r="A27" s="24">
        <f t="shared" si="0"/>
        <v>0.04</v>
      </c>
      <c r="B27" s="25">
        <v>4000</v>
      </c>
      <c r="C27" s="30"/>
      <c r="D27" s="27">
        <f t="shared" si="1"/>
        <v>1050.6845508159058</v>
      </c>
      <c r="E27" s="28">
        <v>8</v>
      </c>
      <c r="F27" s="29">
        <f t="shared" si="2"/>
        <v>30839.706652517365</v>
      </c>
      <c r="G27" s="29">
        <f>IF((E27&lt;=$D$4),(SUM(B$19:B27)+SUM(C$19:C27)),"")</f>
        <v>27000</v>
      </c>
      <c r="H27" s="29">
        <f>IF((E27&lt;=$D$4),SUM(D$19:D27),"")</f>
        <v>3839.706652517365</v>
      </c>
      <c r="I27" s="2"/>
    </row>
    <row r="28" spans="1:9" ht="12.75" customHeight="1">
      <c r="A28" s="24">
        <f t="shared" si="0"/>
        <v>0.04</v>
      </c>
      <c r="B28" s="25">
        <v>4000</v>
      </c>
      <c r="C28" s="30"/>
      <c r="D28" s="27">
        <f t="shared" si="1"/>
        <v>1256.4572322172935</v>
      </c>
      <c r="E28" s="28">
        <v>9</v>
      </c>
      <c r="F28" s="29">
        <f t="shared" si="2"/>
        <v>36096.163884734662</v>
      </c>
      <c r="G28" s="29">
        <f>IF((E28&lt;=$D$4),(SUM(B$19:B28)+SUM(C$19:C28)),"")</f>
        <v>31000</v>
      </c>
      <c r="H28" s="29">
        <f>IF((E28&lt;=$D$4),SUM(D$19:D28),"")</f>
        <v>5096.1638847346585</v>
      </c>
      <c r="I28" s="2"/>
    </row>
    <row r="29" spans="1:9" ht="12.75" customHeight="1">
      <c r="A29" s="24">
        <f t="shared" si="0"/>
        <v>0.04</v>
      </c>
      <c r="B29" s="25">
        <v>4000</v>
      </c>
      <c r="C29" s="30"/>
      <c r="D29" s="27">
        <f t="shared" si="1"/>
        <v>1470.6134101497228</v>
      </c>
      <c r="E29" s="28">
        <v>10</v>
      </c>
      <c r="F29" s="29">
        <f t="shared" si="2"/>
        <v>41566.777294884385</v>
      </c>
      <c r="G29" s="29">
        <f>IF((E29&lt;=$D$4),(SUM(B$19:B29)+SUM(C$19:C29)),"")</f>
        <v>35000</v>
      </c>
      <c r="H29" s="29">
        <f>IF((E29&lt;=$D$4),SUM(D$19:D29),"")</f>
        <v>6566.7772948843813</v>
      </c>
      <c r="I29" s="2"/>
    </row>
    <row r="30" spans="1:9" ht="12.75" customHeight="1">
      <c r="A30" s="24">
        <f t="shared" si="0"/>
        <v>0.04</v>
      </c>
      <c r="B30" s="25">
        <v>5000</v>
      </c>
      <c r="C30" s="30"/>
      <c r="D30" s="27">
        <f t="shared" si="1"/>
        <v>1693.4946411969213</v>
      </c>
      <c r="E30" s="28">
        <v>11</v>
      </c>
      <c r="F30" s="29">
        <f t="shared" si="2"/>
        <v>48260.271936081306</v>
      </c>
      <c r="G30" s="29">
        <f>IF((E30&lt;=$D$4),(SUM(B$19:B30)+SUM(C$19:C30)),"")</f>
        <v>40000</v>
      </c>
      <c r="H30" s="29">
        <f>IF((E30&lt;=$D$4),SUM(D$19:D30),"")</f>
        <v>8260.2719360813026</v>
      </c>
      <c r="I30" s="2"/>
    </row>
    <row r="31" spans="1:9" ht="12.75" customHeight="1">
      <c r="A31" s="24">
        <f t="shared" si="0"/>
        <v>0.04</v>
      </c>
      <c r="B31" s="25">
        <v>5000</v>
      </c>
      <c r="C31" s="30"/>
      <c r="D31" s="27">
        <f t="shared" si="1"/>
        <v>1966.197940404636</v>
      </c>
      <c r="E31" s="28">
        <v>12</v>
      </c>
      <c r="F31" s="29">
        <f t="shared" si="2"/>
        <v>55226.469876485942</v>
      </c>
      <c r="G31" s="29">
        <f>IF((E31&lt;=$D$4),(SUM(B$19:B31)+SUM(C$19:C31)),"")</f>
        <v>45000</v>
      </c>
      <c r="H31" s="29">
        <f>IF((E31&lt;=$D$4),SUM(D$19:D31),"")</f>
        <v>10226.469876485939</v>
      </c>
      <c r="I31" s="2"/>
    </row>
    <row r="32" spans="1:9" ht="12.75" customHeight="1">
      <c r="A32" s="24">
        <f t="shared" si="0"/>
        <v>0.04</v>
      </c>
      <c r="B32" s="25">
        <v>5000</v>
      </c>
      <c r="C32" s="30"/>
      <c r="D32" s="27">
        <f t="shared" si="1"/>
        <v>2250.0115927813895</v>
      </c>
      <c r="E32" s="28">
        <v>13</v>
      </c>
      <c r="F32" s="29">
        <f t="shared" si="2"/>
        <v>62476.481469267332</v>
      </c>
      <c r="G32" s="29">
        <f>IF((E32&lt;=$D$4),(SUM(B$19:B32)+SUM(C$19:C32)),"")</f>
        <v>50000</v>
      </c>
      <c r="H32" s="29">
        <f>IF((E32&lt;=$D$4),SUM(D$19:D32),"")</f>
        <v>12476.481469267328</v>
      </c>
      <c r="I32" s="2"/>
    </row>
    <row r="33" spans="1:9" ht="12.75" customHeight="1">
      <c r="A33" s="24">
        <f t="shared" si="0"/>
        <v>0.04</v>
      </c>
      <c r="B33" s="25">
        <v>5000</v>
      </c>
      <c r="C33" s="30"/>
      <c r="D33" s="27">
        <f t="shared" si="1"/>
        <v>2545.3882512576674</v>
      </c>
      <c r="E33" s="28">
        <v>14</v>
      </c>
      <c r="F33" s="29">
        <f t="shared" si="2"/>
        <v>70021.869720525006</v>
      </c>
      <c r="G33" s="29">
        <f>IF((E33&lt;=$D$4),(SUM(B$19:B33)+SUM(C$19:C33)),"")</f>
        <v>55000</v>
      </c>
      <c r="H33" s="29">
        <f>IF((E33&lt;=$D$4),SUM(D$19:D33),"")</f>
        <v>15021.869720524996</v>
      </c>
      <c r="I33" s="2"/>
    </row>
    <row r="34" spans="1:9" ht="12.75" customHeight="1">
      <c r="A34" s="24">
        <f t="shared" si="0"/>
        <v>0.04</v>
      </c>
      <c r="B34" s="25">
        <v>5000</v>
      </c>
      <c r="C34" s="30"/>
      <c r="D34" s="27">
        <f t="shared" si="1"/>
        <v>2852.7990105427743</v>
      </c>
      <c r="E34" s="28">
        <v>15</v>
      </c>
      <c r="F34" s="29">
        <f t="shared" si="2"/>
        <v>77874.668731067781</v>
      </c>
      <c r="G34" s="29">
        <f>IF((E34&lt;=$D$4),(SUM(B$19:B34)+SUM(C$19:C34)),"")</f>
        <v>60000</v>
      </c>
      <c r="H34" s="29">
        <f>IF((E34&lt;=$D$4),SUM(D$19:D34),"")</f>
        <v>17874.66873106777</v>
      </c>
      <c r="I34" s="2"/>
    </row>
    <row r="35" spans="1:9" ht="12.75" customHeight="1">
      <c r="A35" s="24">
        <f t="shared" si="0"/>
        <v>0.04</v>
      </c>
      <c r="B35" s="25">
        <v>6000</v>
      </c>
      <c r="C35" s="30"/>
      <c r="D35" s="27">
        <f t="shared" si="1"/>
        <v>3172.7341584712849</v>
      </c>
      <c r="E35" s="28">
        <v>16</v>
      </c>
      <c r="F35" s="29">
        <f t="shared" si="2"/>
        <v>87047.402889539066</v>
      </c>
      <c r="G35" s="29">
        <f>IF((E35&lt;=$D$4),(SUM(B$19:B35)+SUM(C$19:C35)),"")</f>
        <v>66000</v>
      </c>
      <c r="H35" s="29">
        <f>IF((E35&lt;=$D$4),SUM(D$19:D35),"")</f>
        <v>21047.402889539055</v>
      </c>
      <c r="I35" s="2"/>
    </row>
    <row r="36" spans="1:9" ht="12.75" customHeight="1">
      <c r="A36" s="24">
        <f t="shared" si="0"/>
        <v>0.04</v>
      </c>
      <c r="B36" s="25">
        <v>6000</v>
      </c>
      <c r="C36" s="30"/>
      <c r="D36" s="27">
        <f t="shared" si="1"/>
        <v>3546.4455008804798</v>
      </c>
      <c r="E36" s="28">
        <v>17</v>
      </c>
      <c r="F36" s="29">
        <f t="shared" si="2"/>
        <v>96593.848390419545</v>
      </c>
      <c r="G36" s="29">
        <f>IF((E36&lt;=$D$4),(SUM(B$19:B36)+SUM(C$19:C36)),"")</f>
        <v>72000</v>
      </c>
      <c r="H36" s="29">
        <f>IF((E36&lt;=$D$4),SUM(D$19:D36),"")</f>
        <v>24593.848390419535</v>
      </c>
      <c r="I36" s="2"/>
    </row>
    <row r="37" spans="1:9" ht="12.75" customHeight="1">
      <c r="A37" s="24">
        <f t="shared" si="0"/>
        <v>0.04</v>
      </c>
      <c r="B37" s="25">
        <v>6000</v>
      </c>
      <c r="C37" s="30"/>
      <c r="D37" s="27">
        <f t="shared" si="1"/>
        <v>3935.3824199860392</v>
      </c>
      <c r="E37" s="28">
        <v>18</v>
      </c>
      <c r="F37" s="29">
        <f t="shared" si="2"/>
        <v>106529.23081040558</v>
      </c>
      <c r="G37" s="29">
        <f>IF((E37&lt;=$D$4),(SUM(B$19:B37)+SUM(C$19:C37)),"")</f>
        <v>78000</v>
      </c>
      <c r="H37" s="29">
        <f>IF((E37&lt;=$D$4),SUM(D$19:D37),"")</f>
        <v>28529.230810405574</v>
      </c>
      <c r="I37" s="2"/>
    </row>
    <row r="38" spans="1:9" ht="12.75" customHeight="1">
      <c r="A38" s="24">
        <f t="shared" si="0"/>
        <v>0.04</v>
      </c>
      <c r="B38" s="25">
        <v>6000</v>
      </c>
      <c r="C38" s="30"/>
      <c r="D38" s="27">
        <f t="shared" si="1"/>
        <v>4340.1652292744402</v>
      </c>
      <c r="E38" s="28">
        <v>19</v>
      </c>
      <c r="F38" s="29">
        <f t="shared" si="2"/>
        <v>116869.39603968002</v>
      </c>
      <c r="G38" s="29">
        <f>IF((E38&lt;=$D$4),(SUM(B$19:B38)+SUM(C$19:C38)),"")</f>
        <v>84000</v>
      </c>
      <c r="H38" s="29">
        <f>IF((E38&lt;=$D$4),SUM(D$19:D38),"")</f>
        <v>32869.39603968001</v>
      </c>
      <c r="I38" s="2"/>
    </row>
    <row r="39" spans="1:9" ht="12.75" customHeight="1">
      <c r="A39" s="24">
        <f t="shared" si="0"/>
        <v>0.04</v>
      </c>
      <c r="B39" s="25">
        <v>6000</v>
      </c>
      <c r="C39" s="30"/>
      <c r="D39" s="27">
        <f t="shared" si="1"/>
        <v>4761.4395147606556</v>
      </c>
      <c r="E39" s="28">
        <v>20</v>
      </c>
      <c r="F39" s="29">
        <f t="shared" si="2"/>
        <v>127630.83555444068</v>
      </c>
      <c r="G39" s="29">
        <f>IF((E39&lt;=$D$4),(SUM(B$19:B39)+SUM(C$19:C39)),"")</f>
        <v>90000</v>
      </c>
      <c r="H39" s="29">
        <f>IF((E39&lt;=$D$4),SUM(D$19:D39),"")</f>
        <v>37630.835554440666</v>
      </c>
      <c r="I39" s="2"/>
    </row>
    <row r="40" spans="1:9" ht="12.75" customHeight="1">
      <c r="A40" s="24">
        <f t="shared" si="0"/>
        <v>0.04</v>
      </c>
      <c r="B40" s="25">
        <v>7000</v>
      </c>
      <c r="C40" s="30"/>
      <c r="D40" s="27">
        <f t="shared" si="1"/>
        <v>5199.8771646300156</v>
      </c>
      <c r="E40" s="28">
        <v>21</v>
      </c>
      <c r="F40" s="29">
        <f t="shared" si="2"/>
        <v>139830.7127190707</v>
      </c>
      <c r="G40" s="29">
        <f>IF((E40&lt;=$D$4),(SUM(B$19:B40)+SUM(C$19:C40)),"")</f>
        <v>97000</v>
      </c>
      <c r="H40" s="29">
        <f>IF((E40&lt;=$D$4),SUM(D$19:D40),"")</f>
        <v>42830.712719070681</v>
      </c>
      <c r="I40" s="2"/>
    </row>
    <row r="41" spans="1:9" ht="12.75" customHeight="1">
      <c r="A41" s="24">
        <f t="shared" si="0"/>
        <v>0.04</v>
      </c>
      <c r="B41" s="25">
        <v>7000</v>
      </c>
      <c r="C41" s="30"/>
      <c r="D41" s="27">
        <f t="shared" si="1"/>
        <v>5696.9189837489685</v>
      </c>
      <c r="E41" s="28">
        <v>22</v>
      </c>
      <c r="F41" s="29">
        <f t="shared" si="2"/>
        <v>152527.63170281966</v>
      </c>
      <c r="G41" s="29">
        <f>IF((E41&lt;=$D$4),(SUM(B$19:B41)+SUM(C$19:C41)),"")</f>
        <v>104000</v>
      </c>
      <c r="H41" s="29">
        <f>IF((E41&lt;=$D$4),SUM(D$19:D41),"")</f>
        <v>48527.63170281965</v>
      </c>
      <c r="I41" s="2"/>
    </row>
    <row r="42" spans="1:9" ht="12.75" customHeight="1">
      <c r="A42" s="24">
        <f t="shared" si="0"/>
        <v>0.04</v>
      </c>
      <c r="B42" s="25">
        <v>7000</v>
      </c>
      <c r="C42" s="30"/>
      <c r="D42" s="27">
        <f t="shared" si="1"/>
        <v>6214.2110534744861</v>
      </c>
      <c r="E42" s="28">
        <v>23</v>
      </c>
      <c r="F42" s="29">
        <f t="shared" si="2"/>
        <v>165741.84275629415</v>
      </c>
      <c r="G42" s="29">
        <f>IF((E42&lt;=$D$4),(SUM(B$19:B42)+SUM(C$19:C42)),"")</f>
        <v>111000</v>
      </c>
      <c r="H42" s="29">
        <f>IF((E42&lt;=$D$4),SUM(D$19:D42),"")</f>
        <v>54741.842756294136</v>
      </c>
      <c r="I42" s="2"/>
    </row>
    <row r="43" spans="1:9" ht="12.75" customHeight="1">
      <c r="A43" s="24">
        <f t="shared" si="0"/>
        <v>0.04</v>
      </c>
      <c r="B43" s="25">
        <v>7000</v>
      </c>
      <c r="C43" s="30"/>
      <c r="D43" s="27">
        <f t="shared" si="1"/>
        <v>6752.5784002607688</v>
      </c>
      <c r="E43" s="28">
        <v>24</v>
      </c>
      <c r="F43" s="29">
        <f t="shared" si="2"/>
        <v>179494.42115655492</v>
      </c>
      <c r="G43" s="29">
        <f>IF((E43&lt;=$D$4),(SUM(B$19:B43)+SUM(C$19:C43)),"")</f>
        <v>118000</v>
      </c>
      <c r="H43" s="29">
        <f>IF((E43&lt;=$D$4),SUM(D$19:D43),"")</f>
        <v>61494.421156554905</v>
      </c>
      <c r="I43" s="2"/>
    </row>
    <row r="44" spans="1:9" ht="12.75" customHeight="1">
      <c r="A44" s="24">
        <f t="shared" si="0"/>
        <v>0.04</v>
      </c>
      <c r="B44" s="25">
        <v>7000</v>
      </c>
      <c r="C44" s="30"/>
      <c r="D44" s="27">
        <f t="shared" si="1"/>
        <v>7312.8796634127793</v>
      </c>
      <c r="E44" s="28">
        <v>25</v>
      </c>
      <c r="F44" s="29">
        <f t="shared" si="2"/>
        <v>193807.3008199677</v>
      </c>
      <c r="G44" s="29">
        <f>IF((E44&lt;=$D$4),(SUM(B$19:B44)+SUM(C$19:C44)),"")</f>
        <v>125000</v>
      </c>
      <c r="H44" s="29">
        <f>IF((E44&lt;=$D$4),SUM(D$19:D44),"")</f>
        <v>68807.300819967684</v>
      </c>
      <c r="I44" s="2"/>
    </row>
    <row r="45" spans="1:9" ht="12.75" customHeight="1">
      <c r="A45" s="24"/>
      <c r="B45" s="31"/>
      <c r="C45" s="32"/>
      <c r="D45" s="33"/>
      <c r="E45" s="28"/>
      <c r="F45" s="29"/>
      <c r="G45" s="29"/>
      <c r="H45" s="29"/>
      <c r="I45" s="2"/>
    </row>
    <row r="46" spans="1:9" ht="12.75" customHeight="1">
      <c r="A46" s="24"/>
      <c r="B46" s="31"/>
      <c r="C46" s="32"/>
      <c r="D46" s="33"/>
      <c r="E46" s="28"/>
      <c r="F46" s="29"/>
      <c r="G46" s="29"/>
      <c r="H46" s="29"/>
      <c r="I46" s="2"/>
    </row>
    <row r="47" spans="1:9" ht="12.75" customHeight="1">
      <c r="A47" s="24"/>
      <c r="B47" s="31"/>
      <c r="C47" s="32"/>
      <c r="D47" s="33"/>
      <c r="E47" s="28"/>
      <c r="F47" s="29"/>
      <c r="G47" s="29"/>
      <c r="H47" s="29"/>
      <c r="I47" s="2"/>
    </row>
    <row r="48" spans="1:9" ht="12.75" customHeight="1">
      <c r="A48" s="24"/>
      <c r="B48" s="31"/>
      <c r="C48" s="32"/>
      <c r="D48" s="33"/>
      <c r="E48" s="28"/>
      <c r="F48" s="29"/>
      <c r="G48" s="29"/>
      <c r="H48" s="29"/>
      <c r="I48" s="2"/>
    </row>
    <row r="49" spans="1:9" ht="12.75" customHeight="1">
      <c r="A49" s="24"/>
      <c r="B49" s="31"/>
      <c r="C49" s="32"/>
      <c r="D49" s="33"/>
      <c r="E49" s="28"/>
      <c r="F49" s="29"/>
      <c r="G49" s="29"/>
      <c r="H49" s="29"/>
      <c r="I49" s="2"/>
    </row>
    <row r="50" spans="1:9" ht="12.75" customHeight="1">
      <c r="A50" s="24"/>
      <c r="B50" s="31"/>
      <c r="C50" s="32"/>
      <c r="D50" s="33"/>
      <c r="E50" s="28"/>
      <c r="F50" s="29"/>
      <c r="G50" s="29"/>
      <c r="H50" s="29"/>
      <c r="I50" s="2"/>
    </row>
    <row r="51" spans="1:9" ht="12.75" customHeight="1">
      <c r="A51" s="24"/>
      <c r="B51" s="31"/>
      <c r="C51" s="32"/>
      <c r="D51" s="33"/>
      <c r="E51" s="28"/>
      <c r="F51" s="29"/>
      <c r="G51" s="29"/>
      <c r="H51" s="29"/>
      <c r="I51" s="2"/>
    </row>
    <row r="52" spans="1:9" ht="12.75" customHeight="1">
      <c r="A52" s="24"/>
      <c r="B52" s="31"/>
      <c r="C52" s="32"/>
      <c r="D52" s="33"/>
      <c r="E52" s="28"/>
      <c r="F52" s="29"/>
      <c r="G52" s="29"/>
      <c r="H52" s="29"/>
      <c r="I52" s="2"/>
    </row>
    <row r="53" spans="1:9" ht="12.75" customHeight="1">
      <c r="A53" s="24"/>
      <c r="B53" s="31"/>
      <c r="C53" s="32"/>
      <c r="D53" s="33"/>
      <c r="E53" s="28"/>
      <c r="F53" s="29"/>
      <c r="G53" s="29"/>
      <c r="H53" s="29"/>
      <c r="I53" s="2"/>
    </row>
    <row r="54" spans="1:9" ht="12.75" customHeight="1">
      <c r="A54" s="24"/>
      <c r="B54" s="31"/>
      <c r="C54" s="32"/>
      <c r="D54" s="33"/>
      <c r="E54" s="28"/>
      <c r="F54" s="29"/>
      <c r="G54" s="29"/>
      <c r="H54" s="29"/>
      <c r="I54" s="2"/>
    </row>
    <row r="55" spans="1:9" ht="12.75" customHeight="1">
      <c r="A55" s="24"/>
      <c r="B55" s="31"/>
      <c r="C55" s="32"/>
      <c r="D55" s="33"/>
      <c r="E55" s="28"/>
      <c r="F55" s="29"/>
      <c r="G55" s="29"/>
      <c r="H55" s="29"/>
      <c r="I55" s="2"/>
    </row>
    <row r="56" spans="1:9" ht="12.75" customHeight="1">
      <c r="A56" s="24"/>
      <c r="B56" s="31"/>
      <c r="C56" s="32"/>
      <c r="D56" s="33"/>
      <c r="E56" s="28"/>
      <c r="F56" s="29"/>
      <c r="G56" s="29"/>
      <c r="H56" s="29"/>
      <c r="I56" s="2"/>
    </row>
    <row r="57" spans="1:9" ht="12.75" customHeight="1">
      <c r="A57" s="24"/>
      <c r="B57" s="31"/>
      <c r="C57" s="32"/>
      <c r="D57" s="33"/>
      <c r="E57" s="28"/>
      <c r="F57" s="29"/>
      <c r="G57" s="29"/>
      <c r="H57" s="29"/>
      <c r="I57" s="2"/>
    </row>
    <row r="58" spans="1:9" ht="12.75" customHeight="1">
      <c r="A58" s="24"/>
      <c r="B58" s="31"/>
      <c r="C58" s="32"/>
      <c r="D58" s="33"/>
      <c r="E58" s="28"/>
      <c r="F58" s="29"/>
      <c r="G58" s="29"/>
      <c r="H58" s="29"/>
      <c r="I58" s="2"/>
    </row>
    <row r="59" spans="1:9" ht="12.75" customHeight="1">
      <c r="A59" s="24"/>
      <c r="B59" s="31"/>
      <c r="C59" s="32"/>
      <c r="D59" s="33"/>
      <c r="E59" s="28"/>
      <c r="F59" s="29"/>
      <c r="G59" s="29"/>
      <c r="H59" s="29"/>
      <c r="I59" s="2"/>
    </row>
    <row r="60" spans="1:9" ht="12.75" customHeight="1">
      <c r="A60" s="24"/>
      <c r="B60" s="31"/>
      <c r="C60" s="32"/>
      <c r="D60" s="33"/>
      <c r="E60" s="28"/>
      <c r="F60" s="29"/>
      <c r="G60" s="29"/>
      <c r="H60" s="29"/>
      <c r="I60" s="2"/>
    </row>
    <row r="61" spans="1:9" ht="12.75" customHeight="1">
      <c r="A61" s="24"/>
      <c r="B61" s="31"/>
      <c r="C61" s="32"/>
      <c r="D61" s="33"/>
      <c r="E61" s="28"/>
      <c r="F61" s="29"/>
      <c r="G61" s="29"/>
      <c r="H61" s="29"/>
      <c r="I61" s="2"/>
    </row>
    <row r="62" spans="1:9" ht="12.75" customHeight="1">
      <c r="A62" s="24"/>
      <c r="B62" s="31"/>
      <c r="C62" s="32"/>
      <c r="D62" s="33"/>
      <c r="E62" s="28"/>
      <c r="F62" s="29"/>
      <c r="G62" s="29"/>
      <c r="H62" s="29"/>
      <c r="I62" s="2"/>
    </row>
    <row r="63" spans="1:9" ht="12.75" customHeight="1">
      <c r="A63" s="24"/>
      <c r="B63" s="31"/>
      <c r="C63" s="32"/>
      <c r="D63" s="33"/>
      <c r="E63" s="28"/>
      <c r="F63" s="29"/>
      <c r="G63" s="29"/>
      <c r="H63" s="29"/>
      <c r="I63" s="2"/>
    </row>
    <row r="64" spans="1:9" ht="12.75" customHeight="1">
      <c r="A64" s="24"/>
      <c r="B64" s="31"/>
      <c r="C64" s="32"/>
      <c r="D64" s="33"/>
      <c r="E64" s="28"/>
      <c r="F64" s="29"/>
      <c r="G64" s="29"/>
      <c r="H64" s="29"/>
      <c r="I64" s="2"/>
    </row>
    <row r="65" spans="1:9" ht="12.75" customHeight="1">
      <c r="A65" s="24"/>
      <c r="B65" s="31"/>
      <c r="C65" s="32"/>
      <c r="D65" s="33"/>
      <c r="E65" s="28"/>
      <c r="F65" s="29"/>
      <c r="G65" s="29"/>
      <c r="H65" s="29"/>
      <c r="I65" s="2"/>
    </row>
    <row r="66" spans="1:9" ht="12.75" customHeight="1">
      <c r="A66" s="24"/>
      <c r="B66" s="31"/>
      <c r="C66" s="32"/>
      <c r="D66" s="33"/>
      <c r="E66" s="28"/>
      <c r="F66" s="29"/>
      <c r="G66" s="29"/>
      <c r="H66" s="29"/>
      <c r="I66" s="2"/>
    </row>
    <row r="67" spans="1:9" ht="12.75" customHeight="1">
      <c r="A67" s="24"/>
      <c r="B67" s="31"/>
      <c r="C67" s="32"/>
      <c r="D67" s="33"/>
      <c r="E67" s="28"/>
      <c r="F67" s="29"/>
      <c r="G67" s="29"/>
      <c r="H67" s="29"/>
      <c r="I67" s="2"/>
    </row>
    <row r="68" spans="1:9" ht="12.75" customHeight="1">
      <c r="A68" s="24"/>
      <c r="B68" s="31"/>
      <c r="C68" s="32"/>
      <c r="D68" s="33"/>
      <c r="E68" s="28"/>
      <c r="F68" s="29"/>
      <c r="G68" s="29"/>
      <c r="H68" s="29"/>
      <c r="I68" s="2"/>
    </row>
    <row r="69" spans="1:9" ht="12.75" customHeight="1">
      <c r="A69" s="24"/>
      <c r="B69" s="31"/>
      <c r="C69" s="32"/>
      <c r="D69" s="33"/>
      <c r="E69" s="28"/>
      <c r="F69" s="29"/>
      <c r="G69" s="29"/>
      <c r="H69" s="29"/>
      <c r="I69" s="2"/>
    </row>
    <row r="70" spans="1:9" ht="12.75" customHeight="1">
      <c r="A70" s="2"/>
      <c r="B70" s="2"/>
      <c r="C70" s="2"/>
      <c r="D70" s="2"/>
      <c r="E70" s="2"/>
      <c r="F70" s="2"/>
      <c r="G70" s="2"/>
      <c r="H70" s="2"/>
      <c r="I70" s="2"/>
    </row>
    <row r="71" spans="1:9" ht="12.75" customHeight="1">
      <c r="A71" s="39"/>
      <c r="B71" s="39"/>
      <c r="C71" s="39"/>
      <c r="D71" s="39"/>
      <c r="E71" s="39"/>
      <c r="F71" s="39"/>
      <c r="G71" s="39"/>
      <c r="H71" s="39"/>
      <c r="I71" s="2"/>
    </row>
    <row r="72" spans="1:9" ht="12.75" customHeight="1">
      <c r="A72" s="2"/>
      <c r="B72" s="2"/>
      <c r="C72" s="2"/>
      <c r="D72" s="2"/>
      <c r="E72" s="2"/>
      <c r="F72" s="2"/>
      <c r="G72" s="2"/>
      <c r="H72" s="2"/>
      <c r="I72" s="2"/>
    </row>
  </sheetData>
  <mergeCells count="14">
    <mergeCell ref="A1:H1"/>
    <mergeCell ref="A3:D3"/>
    <mergeCell ref="A4:C4"/>
    <mergeCell ref="A5:C5"/>
    <mergeCell ref="A6:C6"/>
    <mergeCell ref="A7:C7"/>
    <mergeCell ref="A17:H17"/>
    <mergeCell ref="A71:H71"/>
    <mergeCell ref="A8:C8"/>
    <mergeCell ref="A9:C9"/>
    <mergeCell ref="A11:D11"/>
    <mergeCell ref="A12:C12"/>
    <mergeCell ref="A13:C13"/>
    <mergeCell ref="A14:C14"/>
  </mergeCells>
  <pageMargins left="0.75" right="0.75" top="1" bottom="1" header="0.5" footer="0.5"/>
  <pageSetup paperSize="9"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dimension ref="A1:G36"/>
  <sheetViews>
    <sheetView zoomScaleNormal="100" workbookViewId="0"/>
  </sheetViews>
  <sheetFormatPr defaultColWidth="9.140625" defaultRowHeight="12.75" customHeight="1"/>
  <cols>
    <col min="1" max="1" width="8.5703125" customWidth="1"/>
    <col min="2" max="2" width="5.42578125" customWidth="1"/>
    <col min="3" max="3" width="91.140625" customWidth="1"/>
    <col min="4" max="6" width="8.5703125" customWidth="1"/>
    <col min="7" max="7" width="9.140625" customWidth="1"/>
  </cols>
  <sheetData>
    <row r="1" spans="1:7" ht="15" customHeight="1">
      <c r="A1" s="53" t="s">
        <v>31</v>
      </c>
      <c r="B1" s="53"/>
      <c r="C1" s="53"/>
      <c r="D1" s="2"/>
      <c r="E1" s="2"/>
      <c r="F1" s="2"/>
      <c r="G1" s="2"/>
    </row>
    <row r="2" spans="1:7" ht="12.75" customHeight="1">
      <c r="A2" s="34"/>
      <c r="B2" s="1"/>
      <c r="C2" s="4" t="str">
        <f>HYPERLINK("http://www.vertex42.com/Calculators/savings-interest-calculator.html#help","Additional Help")</f>
        <v>Additional Help</v>
      </c>
      <c r="D2" s="2"/>
      <c r="E2" s="2"/>
      <c r="F2" s="2"/>
      <c r="G2" s="2"/>
    </row>
    <row r="3" spans="1:7" ht="12.75" customHeight="1">
      <c r="A3" s="34"/>
      <c r="B3" s="1"/>
      <c r="C3" s="1"/>
      <c r="D3" s="2"/>
      <c r="E3" s="2"/>
      <c r="F3" s="2"/>
      <c r="G3" s="2"/>
    </row>
    <row r="4" spans="1:7" ht="27" customHeight="1">
      <c r="A4" s="54" t="s">
        <v>14</v>
      </c>
      <c r="B4" s="38"/>
      <c r="C4" s="38"/>
      <c r="D4" s="2"/>
      <c r="E4" s="2"/>
      <c r="F4" s="2"/>
      <c r="G4" s="2"/>
    </row>
    <row r="5" spans="1:7" ht="12.75" customHeight="1">
      <c r="A5" s="1"/>
      <c r="B5" s="2"/>
      <c r="C5" s="2"/>
      <c r="D5" s="1"/>
      <c r="E5" s="1"/>
      <c r="F5" s="1"/>
      <c r="G5" s="1"/>
    </row>
    <row r="6" spans="1:7" ht="15" customHeight="1">
      <c r="A6" s="52" t="s">
        <v>19</v>
      </c>
      <c r="B6" s="38"/>
      <c r="C6" s="38"/>
      <c r="D6" s="2"/>
      <c r="E6" s="2"/>
      <c r="F6" s="2"/>
      <c r="G6" s="2"/>
    </row>
    <row r="7" spans="1:7" ht="12.75" customHeight="1">
      <c r="A7" s="1"/>
      <c r="B7" s="51" t="s">
        <v>20</v>
      </c>
      <c r="C7" s="38"/>
      <c r="D7" s="1"/>
      <c r="E7" s="1"/>
      <c r="F7" s="1"/>
      <c r="G7" s="1"/>
    </row>
    <row r="8" spans="1:7" ht="12.75" customHeight="1">
      <c r="A8" s="1"/>
      <c r="B8" s="2"/>
      <c r="C8" s="35" t="s">
        <v>44</v>
      </c>
      <c r="D8" s="1"/>
      <c r="E8" s="1"/>
      <c r="F8" s="1"/>
      <c r="G8" s="1"/>
    </row>
    <row r="9" spans="1:7" ht="24.75" customHeight="1">
      <c r="A9" s="2"/>
      <c r="B9" s="2"/>
      <c r="C9" s="35" t="s">
        <v>2</v>
      </c>
      <c r="D9" s="2"/>
      <c r="E9" s="2"/>
      <c r="F9" s="2"/>
      <c r="G9" s="2"/>
    </row>
    <row r="10" spans="1:7" ht="12.75" customHeight="1">
      <c r="A10" s="1"/>
      <c r="B10" s="51" t="s">
        <v>32</v>
      </c>
      <c r="C10" s="38"/>
      <c r="D10" s="1"/>
      <c r="E10" s="1"/>
      <c r="F10" s="1"/>
      <c r="G10" s="1"/>
    </row>
    <row r="11" spans="1:7" ht="24.75" customHeight="1">
      <c r="A11" s="2"/>
      <c r="B11" s="2"/>
      <c r="C11" s="35" t="s">
        <v>12</v>
      </c>
      <c r="D11" s="2"/>
      <c r="E11" s="2"/>
      <c r="F11" s="2"/>
      <c r="G11" s="2"/>
    </row>
    <row r="12" spans="1:7" ht="12.75" customHeight="1">
      <c r="A12" s="1"/>
      <c r="B12" s="51" t="s">
        <v>0</v>
      </c>
      <c r="C12" s="38"/>
      <c r="D12" s="1"/>
      <c r="E12" s="1"/>
      <c r="F12" s="1"/>
      <c r="G12" s="1"/>
    </row>
    <row r="13" spans="1:7" ht="24.75" customHeight="1">
      <c r="A13" s="2"/>
      <c r="B13" s="2"/>
      <c r="C13" s="35" t="s">
        <v>21</v>
      </c>
      <c r="D13" s="2"/>
      <c r="E13" s="2"/>
      <c r="F13" s="2"/>
      <c r="G13" s="2"/>
    </row>
    <row r="14" spans="1:7" ht="12.75" customHeight="1">
      <c r="A14" s="1"/>
      <c r="B14" s="51" t="s">
        <v>26</v>
      </c>
      <c r="C14" s="38"/>
      <c r="D14" s="1"/>
      <c r="E14" s="1"/>
      <c r="F14" s="1"/>
      <c r="G14" s="1"/>
    </row>
    <row r="15" spans="1:7" ht="24.75" customHeight="1">
      <c r="A15" s="2"/>
      <c r="B15" s="2"/>
      <c r="C15" s="35" t="s">
        <v>10</v>
      </c>
      <c r="D15" s="2"/>
      <c r="E15" s="2"/>
      <c r="F15" s="2"/>
      <c r="G15" s="2"/>
    </row>
    <row r="16" spans="1:7" ht="12.75" customHeight="1">
      <c r="A16" s="1"/>
      <c r="B16" s="36">
        <v>1</v>
      </c>
      <c r="C16" s="2" t="s">
        <v>41</v>
      </c>
      <c r="D16" s="1"/>
      <c r="E16" s="1"/>
      <c r="F16" s="1"/>
      <c r="G16" s="1"/>
    </row>
    <row r="17" spans="1:7" ht="12.75" customHeight="1">
      <c r="A17" s="1"/>
      <c r="B17" s="36">
        <v>2</v>
      </c>
      <c r="C17" s="2" t="s">
        <v>3</v>
      </c>
      <c r="D17" s="1"/>
      <c r="E17" s="1"/>
      <c r="F17" s="1"/>
      <c r="G17" s="1"/>
    </row>
    <row r="18" spans="1:7" ht="12.75" customHeight="1">
      <c r="A18" s="1"/>
      <c r="B18" s="36">
        <v>4</v>
      </c>
      <c r="C18" s="2" t="s">
        <v>6</v>
      </c>
      <c r="D18" s="1"/>
      <c r="E18" s="1"/>
      <c r="F18" s="1"/>
      <c r="G18" s="1"/>
    </row>
    <row r="19" spans="1:7" ht="12.75" customHeight="1">
      <c r="A19" s="1"/>
      <c r="B19" s="36">
        <v>12</v>
      </c>
      <c r="C19" s="2" t="s">
        <v>42</v>
      </c>
      <c r="D19" s="1"/>
      <c r="E19" s="1"/>
      <c r="F19" s="1"/>
      <c r="G19" s="1"/>
    </row>
    <row r="20" spans="1:7" ht="12.75" customHeight="1">
      <c r="A20" s="1"/>
      <c r="B20" s="36">
        <v>24</v>
      </c>
      <c r="C20" s="2" t="s">
        <v>29</v>
      </c>
      <c r="D20" s="1"/>
      <c r="E20" s="1"/>
      <c r="F20" s="1"/>
      <c r="G20" s="1"/>
    </row>
    <row r="21" spans="1:7" ht="12.75" customHeight="1">
      <c r="A21" s="1"/>
      <c r="B21" s="36">
        <v>26</v>
      </c>
      <c r="C21" s="2" t="s">
        <v>33</v>
      </c>
      <c r="D21" s="1"/>
      <c r="E21" s="1"/>
      <c r="F21" s="1"/>
      <c r="G21" s="1"/>
    </row>
    <row r="22" spans="1:7" ht="12.75" customHeight="1">
      <c r="A22" s="1"/>
      <c r="B22" s="36">
        <v>52</v>
      </c>
      <c r="C22" s="2" t="s">
        <v>30</v>
      </c>
      <c r="D22" s="1"/>
      <c r="E22" s="1"/>
      <c r="F22" s="1"/>
      <c r="G22" s="1"/>
    </row>
    <row r="23" spans="1:7" ht="12.75" customHeight="1">
      <c r="A23" s="1"/>
      <c r="B23" s="36">
        <v>365</v>
      </c>
      <c r="C23" s="2" t="s">
        <v>28</v>
      </c>
      <c r="D23" s="1"/>
      <c r="E23" s="1"/>
      <c r="F23" s="1"/>
      <c r="G23" s="1"/>
    </row>
    <row r="24" spans="1:7" ht="12.75" customHeight="1">
      <c r="A24" s="1"/>
      <c r="B24" s="51" t="s">
        <v>24</v>
      </c>
      <c r="C24" s="38"/>
      <c r="D24" s="1"/>
      <c r="E24" s="1"/>
      <c r="F24" s="1"/>
      <c r="G24" s="1"/>
    </row>
    <row r="25" spans="1:7" ht="12.75" customHeight="1">
      <c r="A25" s="1"/>
      <c r="B25" s="2"/>
      <c r="C25" s="2" t="s">
        <v>45</v>
      </c>
      <c r="D25" s="1"/>
      <c r="E25" s="1"/>
      <c r="F25" s="1"/>
      <c r="G25" s="1"/>
    </row>
    <row r="26" spans="1:7" ht="13.5" customHeight="1">
      <c r="A26" s="2"/>
      <c r="B26" s="2"/>
      <c r="C26" s="2"/>
      <c r="D26" s="2"/>
      <c r="E26" s="2"/>
      <c r="F26" s="2"/>
      <c r="G26" s="2"/>
    </row>
    <row r="27" spans="1:7" ht="15" customHeight="1">
      <c r="A27" s="52" t="s">
        <v>35</v>
      </c>
      <c r="B27" s="38"/>
      <c r="C27" s="38"/>
      <c r="D27" s="2"/>
      <c r="E27" s="2"/>
      <c r="F27" s="2"/>
      <c r="G27" s="2"/>
    </row>
    <row r="28" spans="1:7" ht="12.75" customHeight="1">
      <c r="A28" s="1"/>
      <c r="B28" s="51" t="s">
        <v>37</v>
      </c>
      <c r="C28" s="38"/>
      <c r="D28" s="1"/>
      <c r="E28" s="1"/>
      <c r="F28" s="1"/>
      <c r="G28" s="1"/>
    </row>
    <row r="29" spans="1:7" ht="51" customHeight="1">
      <c r="A29" s="2"/>
      <c r="B29" s="2"/>
      <c r="C29" s="35" t="s">
        <v>15</v>
      </c>
      <c r="D29" s="2"/>
      <c r="E29" s="2"/>
      <c r="F29" s="2"/>
      <c r="G29" s="2"/>
    </row>
    <row r="30" spans="1:7" ht="12.75" customHeight="1">
      <c r="A30" s="1"/>
      <c r="B30" s="51" t="s">
        <v>34</v>
      </c>
      <c r="C30" s="38"/>
      <c r="D30" s="1"/>
      <c r="E30" s="1"/>
      <c r="F30" s="1"/>
      <c r="G30" s="1"/>
    </row>
    <row r="31" spans="1:7" ht="24.75" customHeight="1">
      <c r="A31" s="2"/>
      <c r="B31" s="2"/>
      <c r="C31" s="35" t="s">
        <v>36</v>
      </c>
      <c r="D31" s="2"/>
      <c r="E31" s="2"/>
      <c r="F31" s="2"/>
      <c r="G31" s="2"/>
    </row>
    <row r="32" spans="1:7" ht="12.75" customHeight="1">
      <c r="A32" s="1"/>
      <c r="B32" s="51" t="s">
        <v>23</v>
      </c>
      <c r="C32" s="38"/>
      <c r="D32" s="1"/>
      <c r="E32" s="1"/>
      <c r="F32" s="1"/>
      <c r="G32" s="1"/>
    </row>
    <row r="33" spans="1:7" ht="24.75" customHeight="1">
      <c r="A33" s="2"/>
      <c r="B33" s="2"/>
      <c r="C33" s="35" t="s">
        <v>1</v>
      </c>
      <c r="D33" s="2"/>
      <c r="E33" s="2"/>
      <c r="F33" s="2"/>
      <c r="G33" s="2"/>
    </row>
    <row r="34" spans="1:7" ht="12.75" customHeight="1">
      <c r="A34" s="1"/>
      <c r="B34" s="51" t="s">
        <v>5</v>
      </c>
      <c r="C34" s="38"/>
      <c r="D34" s="1"/>
      <c r="E34" s="1"/>
      <c r="F34" s="1"/>
      <c r="G34" s="1"/>
    </row>
    <row r="35" spans="1:7" ht="37.5" customHeight="1">
      <c r="A35" s="2"/>
      <c r="B35" s="2"/>
      <c r="C35" s="35" t="s">
        <v>8</v>
      </c>
      <c r="D35" s="2"/>
      <c r="E35" s="2"/>
      <c r="F35" s="2"/>
      <c r="G35" s="2"/>
    </row>
    <row r="36" spans="1:7" ht="12.75" customHeight="1">
      <c r="A36" s="1"/>
      <c r="B36" s="2"/>
      <c r="C36" s="2"/>
      <c r="D36" s="1"/>
      <c r="E36" s="1"/>
      <c r="F36" s="1"/>
      <c r="G36" s="1"/>
    </row>
  </sheetData>
  <mergeCells count="13">
    <mergeCell ref="A1:C1"/>
    <mergeCell ref="A4:C4"/>
    <mergeCell ref="A6:C6"/>
    <mergeCell ref="B7:C7"/>
    <mergeCell ref="B10:C10"/>
    <mergeCell ref="B12:C12"/>
    <mergeCell ref="B34:C34"/>
    <mergeCell ref="B14:C14"/>
    <mergeCell ref="B24:C24"/>
    <mergeCell ref="A27:C27"/>
    <mergeCell ref="B28:C28"/>
    <mergeCell ref="B30:C30"/>
    <mergeCell ref="B32:C32"/>
  </mergeCells>
  <pageMargins left="0.75" right="0.75" top="1" bottom="1" header="0.5" footer="0.5"/>
  <pageSetup paperSize="9"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Savings</vt:lpstr>
      <vt:lpstr>Help</vt:lpstr>
      <vt:lpstr>compound_period</vt:lpstr>
      <vt:lpstr>deposits_per_year</vt:lpstr>
      <vt:lpstr>valuevx</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Lisa900</dc:creator>
  <cp:lastModifiedBy>Lisa900</cp:lastModifiedBy>
  <dcterms:created xsi:type="dcterms:W3CDTF">2009-12-05T18:10:49Z</dcterms:created>
  <dcterms:modified xsi:type="dcterms:W3CDTF">2009-12-05T18:13:25Z</dcterms:modified>
</cp:coreProperties>
</file>